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B\Documents\Documenten\Stichting Olympus\Bankzaken\"/>
    </mc:Choice>
  </mc:AlternateContent>
  <xr:revisionPtr revIDLastSave="0" documentId="13_ncr:1_{A2A150C7-448D-49B2-9863-34E8ECE72083}" xr6:coauthVersionLast="47" xr6:coauthVersionMax="47" xr10:uidLastSave="{00000000-0000-0000-0000-000000000000}"/>
  <bookViews>
    <workbookView xWindow="-108" yWindow="-108" windowWidth="23256" windowHeight="12456" tabRatio="664" firstSheet="1" activeTab="1" xr2:uid="{58B44C4A-9C47-42CF-A2BA-787DBFA84A39}"/>
  </bookViews>
  <sheets>
    <sheet name="Kosten Aeolus in 2023 (2)" sheetId="18" state="hidden" r:id="rId1"/>
    <sheet name="Balans 2024" sheetId="21" r:id="rId2"/>
  </sheets>
  <definedNames>
    <definedName name="_xlnm.Print_Titles" localSheetId="0">'Kosten Aeolus in 2023 (2)'!$1:$1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1" l="1"/>
  <c r="B33" i="21"/>
  <c r="B35" i="21" s="1"/>
  <c r="B15" i="21"/>
  <c r="D15" i="21"/>
  <c r="G90" i="18" l="1"/>
  <c r="F90" i="18"/>
  <c r="D90" i="18"/>
  <c r="E89" i="18"/>
  <c r="E88" i="18"/>
  <c r="E90" i="18" s="1"/>
  <c r="G85" i="18"/>
  <c r="F85" i="18"/>
  <c r="F87" i="18" s="1"/>
  <c r="E85" i="18"/>
  <c r="E87" i="18" s="1"/>
  <c r="D85" i="18"/>
  <c r="D87" i="18" s="1"/>
  <c r="E83" i="18"/>
  <c r="G81" i="18"/>
  <c r="G87" i="18" s="1"/>
  <c r="F81" i="18"/>
  <c r="E81" i="18"/>
  <c r="D81" i="18"/>
  <c r="G76" i="18"/>
  <c r="G77" i="18" s="1"/>
  <c r="G91" i="18" s="1"/>
  <c r="F76" i="18"/>
  <c r="D76" i="18"/>
  <c r="E65" i="18"/>
  <c r="E64" i="18"/>
  <c r="E52" i="18"/>
  <c r="E50" i="18"/>
  <c r="E48" i="18"/>
  <c r="E47" i="18"/>
  <c r="E46" i="18"/>
  <c r="E76" i="18" s="1"/>
  <c r="G44" i="18"/>
  <c r="D44" i="18"/>
  <c r="D77" i="18" s="1"/>
  <c r="E36" i="18"/>
  <c r="E34" i="18"/>
  <c r="E32" i="18"/>
  <c r="E31" i="18"/>
  <c r="E30" i="18"/>
  <c r="E29" i="18"/>
  <c r="E26" i="18"/>
  <c r="F24" i="18"/>
  <c r="E23" i="18"/>
  <c r="F22" i="18"/>
  <c r="F44" i="18" s="1"/>
  <c r="F77" i="18" s="1"/>
  <c r="F91" i="18" s="1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44" i="18" s="1"/>
  <c r="E77" i="18" s="1"/>
  <c r="G6" i="18"/>
  <c r="F6" i="18"/>
  <c r="E6" i="18"/>
  <c r="D6" i="18"/>
  <c r="E5" i="18"/>
  <c r="E91" i="18" l="1"/>
  <c r="D91" i="18"/>
  <c r="B17" i="21" l="1"/>
</calcChain>
</file>

<file path=xl/sharedStrings.xml><?xml version="1.0" encoding="utf-8"?>
<sst xmlns="http://schemas.openxmlformats.org/spreadsheetml/2006/main" count="143" uniqueCount="107">
  <si>
    <t>Datum</t>
  </si>
  <si>
    <t>Omschrijving</t>
  </si>
  <si>
    <t>Bankkosten</t>
  </si>
  <si>
    <t xml:space="preserve"> </t>
  </si>
  <si>
    <t>Debiteuren</t>
  </si>
  <si>
    <t>TOTAAL</t>
  </si>
  <si>
    <t>Betaald</t>
  </si>
  <si>
    <t>INKOMSTEN</t>
  </si>
  <si>
    <t>opmerkingen</t>
  </si>
  <si>
    <t>Nummer</t>
  </si>
  <si>
    <t>betaald Incl BTW</t>
  </si>
  <si>
    <t>Totaal  Promotie + Educatie</t>
  </si>
  <si>
    <t>Inktcartridges</t>
  </si>
  <si>
    <t xml:space="preserve"> BTW hoog</t>
  </si>
  <si>
    <t>BTW laag</t>
  </si>
  <si>
    <t>TOTAAL KOSTEN</t>
  </si>
  <si>
    <t>Zorg &amp; begeleiding Eefje</t>
  </si>
  <si>
    <t>Huur pipe&amp;drapes</t>
  </si>
  <si>
    <t>Websitekosten</t>
  </si>
  <si>
    <t>Vrijwilligersvergoeding Verschoor</t>
  </si>
  <si>
    <t>Betaald ex BTW</t>
  </si>
  <si>
    <t>Autohuur 16 december</t>
  </si>
  <si>
    <t>Websitebuilder</t>
  </si>
  <si>
    <t>Polytunnel</t>
  </si>
  <si>
    <t>Sinasappelen voorstelling</t>
  </si>
  <si>
    <t>Ocean drum</t>
  </si>
  <si>
    <t>Bedankje S Heerenloo</t>
  </si>
  <si>
    <t>Spel Karlijn + reiskosten januari</t>
  </si>
  <si>
    <t>Bedrijfsaansprakelijkhjeidsverzekering</t>
  </si>
  <si>
    <t>Autohuur 10+ januari</t>
  </si>
  <si>
    <t>Reiskosten gesprek instelling Aliade</t>
  </si>
  <si>
    <t>Speelkosten april</t>
  </si>
  <si>
    <t>Spel Henk april</t>
  </si>
  <si>
    <t>Spel Karlijn april</t>
  </si>
  <si>
    <t>Spel Henk januari</t>
  </si>
  <si>
    <t>Huur theater de Willem</t>
  </si>
  <si>
    <t>Spel Karlijn</t>
  </si>
  <si>
    <t>Autohuur 13 april</t>
  </si>
  <si>
    <t>Sinaappelen + enveloppen flyers</t>
  </si>
  <si>
    <t>Factuur Henk mei</t>
  </si>
  <si>
    <t>Lichtstrip vervanging</t>
  </si>
  <si>
    <t>Kleine ophangbuizen Pipes&amp;drapes</t>
  </si>
  <si>
    <t>Autohuur 21 mei</t>
  </si>
  <si>
    <t>Opslagvloer decor</t>
  </si>
  <si>
    <t>Techniek Beer</t>
  </si>
  <si>
    <t>Postzegels</t>
  </si>
  <si>
    <t>Techniek productie marketing Beer</t>
  </si>
  <si>
    <t>Blauwe krukjes</t>
  </si>
  <si>
    <t>Lichtset</t>
  </si>
  <si>
    <t>Spel Henk Arnhem</t>
  </si>
  <si>
    <t>Spel Karlijn Arnhem + reiskosten</t>
  </si>
  <si>
    <t>Productie en marketing nota1 Beer</t>
  </si>
  <si>
    <t>Catering 23 september</t>
  </si>
  <si>
    <t>Productie algeheel Beer</t>
  </si>
  <si>
    <t>Marketing &amp; productie nota II</t>
  </si>
  <si>
    <t>Autohuur 23 september Arnhem</t>
  </si>
  <si>
    <t>Kosten spelen Huis van Puck</t>
  </si>
  <si>
    <t>Sinasappelen voorstellingen de Vlieger</t>
  </si>
  <si>
    <t>Verblijfskosten  31 okt en 1 nov</t>
  </si>
  <si>
    <t>Strato Websitekosten</t>
  </si>
  <si>
    <t>Sejour 31 oct en 1 nov</t>
  </si>
  <si>
    <t>Vrijwilligersvergoeding Krik oktober</t>
  </si>
  <si>
    <t>Vrijwilligersvergoeding Krik november</t>
  </si>
  <si>
    <t>Techniek en productie Beer oktober</t>
  </si>
  <si>
    <t>Spel Henk De Vlieger</t>
  </si>
  <si>
    <t>Audiomixer</t>
  </si>
  <si>
    <t>Gaffertape</t>
  </si>
  <si>
    <t>Promotie Aeolus Joplanda Seinen</t>
  </si>
  <si>
    <t>Spel Karlijn De Vlieger</t>
  </si>
  <si>
    <t>Autokosten Spelen de Vlieger</t>
  </si>
  <si>
    <t>Techniek en productie Beer SSB Utrecht</t>
  </si>
  <si>
    <t>Declaratie sejour 2 december</t>
  </si>
  <si>
    <t>Vrijwilligersvergoeding Krik december</t>
  </si>
  <si>
    <t>Declaratie verblijfskosten Texel</t>
  </si>
  <si>
    <t>Spel Henk december</t>
  </si>
  <si>
    <t>Vrijwilligersvergoeding Krik zomer 23</t>
  </si>
  <si>
    <t>Sejour 7 en 8 december Texel</t>
  </si>
  <si>
    <t>Techniek Maartenhuis Beer</t>
  </si>
  <si>
    <t>Vervoerskosten + sinasappelen 7 dec</t>
  </si>
  <si>
    <t>Reiskosten Marina Texel</t>
  </si>
  <si>
    <t xml:space="preserve">Pointer </t>
  </si>
  <si>
    <t>Windgong</t>
  </si>
  <si>
    <t>Spel Karlijn december</t>
  </si>
  <si>
    <t>Productie Maartenhuis Beer</t>
  </si>
  <si>
    <t>Autohuur december</t>
  </si>
  <si>
    <t>Afronding en verantwoording Beer</t>
  </si>
  <si>
    <t>Enveloppen</t>
  </si>
  <si>
    <t>Totaal uitvoeringskosten gerealiseerd</t>
  </si>
  <si>
    <t>GERETOURNEERD</t>
  </si>
  <si>
    <t>Office pakket op laptop</t>
  </si>
  <si>
    <t>Bedrag</t>
  </si>
  <si>
    <t>UITGAVEN</t>
  </si>
  <si>
    <t>Uitkopen</t>
  </si>
  <si>
    <t>Fonds bijdrages</t>
  </si>
  <si>
    <t>BTW afdracht</t>
  </si>
  <si>
    <t>Materialen</t>
  </si>
  <si>
    <t>Uitvoering</t>
  </si>
  <si>
    <t>Algemene kosten</t>
  </si>
  <si>
    <t>Retour bijdragen fondsen</t>
  </si>
  <si>
    <t xml:space="preserve">Balans 2024 </t>
  </si>
  <si>
    <t xml:space="preserve">TOTAAL </t>
  </si>
  <si>
    <t>BTW inkomsten</t>
  </si>
  <si>
    <t>Saldo bank  1 jan 2024</t>
  </si>
  <si>
    <t>SALDO  BANK 31/12/24</t>
  </si>
  <si>
    <t>Crediteur 2024</t>
  </si>
  <si>
    <t>Begroting 2025</t>
  </si>
  <si>
    <t xml:space="preserve">Opheffingskosten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</si>
</sst>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double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5" fillId="0" borderId="0" xfId="0" applyFont="1"/>
    <xf numFmtId="0" fontId="0" fillId="3" borderId="0" xfId="0" applyFill="1"/>
    <xf numFmtId="164" fontId="8" fillId="3" borderId="0" xfId="0" applyNumberFormat="1" applyFont="1" applyFill="1"/>
    <xf numFmtId="164" fontId="8" fillId="0" borderId="0" xfId="0" applyNumberFormat="1" applyFont="1"/>
    <xf numFmtId="14" fontId="0" fillId="0" borderId="1" xfId="0" applyNumberFormat="1" applyBorder="1"/>
    <xf numFmtId="14" fontId="0" fillId="3" borderId="1" xfId="0" applyNumberFormat="1" applyFill="1" applyBorder="1"/>
    <xf numFmtId="164" fontId="6" fillId="0" borderId="0" xfId="0" applyNumberFormat="1" applyFont="1"/>
    <xf numFmtId="164" fontId="9" fillId="0" borderId="0" xfId="0" applyNumberFormat="1" applyFont="1"/>
    <xf numFmtId="14" fontId="0" fillId="2" borderId="1" xfId="0" applyNumberFormat="1" applyFill="1" applyBorder="1"/>
    <xf numFmtId="1" fontId="0" fillId="0" borderId="0" xfId="0" applyNumberFormat="1"/>
    <xf numFmtId="1" fontId="0" fillId="3" borderId="0" xfId="0" applyNumberFormat="1" applyFill="1"/>
    <xf numFmtId="1" fontId="0" fillId="2" borderId="0" xfId="0" applyNumberFormat="1" applyFill="1"/>
    <xf numFmtId="164" fontId="10" fillId="0" borderId="0" xfId="0" applyNumberFormat="1" applyFont="1"/>
    <xf numFmtId="14" fontId="10" fillId="0" borderId="1" xfId="0" applyNumberFormat="1" applyFont="1" applyBorder="1"/>
    <xf numFmtId="1" fontId="10" fillId="0" borderId="0" xfId="0" applyNumberFormat="1" applyFont="1"/>
    <xf numFmtId="0" fontId="10" fillId="0" borderId="0" xfId="0" applyFont="1"/>
    <xf numFmtId="164" fontId="11" fillId="0" borderId="0" xfId="0" applyNumberFormat="1" applyFont="1"/>
    <xf numFmtId="164" fontId="6" fillId="0" borderId="2" xfId="0" applyNumberFormat="1" applyFont="1" applyBorder="1"/>
    <xf numFmtId="164" fontId="8" fillId="3" borderId="3" xfId="0" applyNumberFormat="1" applyFont="1" applyFill="1" applyBorder="1"/>
    <xf numFmtId="164" fontId="8" fillId="0" borderId="3" xfId="0" applyNumberFormat="1" applyFont="1" applyBorder="1"/>
    <xf numFmtId="164" fontId="9" fillId="0" borderId="3" xfId="0" applyNumberFormat="1" applyFont="1" applyBorder="1"/>
    <xf numFmtId="164" fontId="10" fillId="0" borderId="3" xfId="0" applyNumberFormat="1" applyFont="1" applyBorder="1"/>
    <xf numFmtId="0" fontId="7" fillId="4" borderId="0" xfId="1" applyNumberFormat="1" applyFont="1" applyFill="1" applyBorder="1"/>
    <xf numFmtId="14" fontId="2" fillId="0" borderId="1" xfId="0" applyNumberFormat="1" applyFont="1" applyBorder="1"/>
    <xf numFmtId="14" fontId="11" fillId="0" borderId="1" xfId="0" applyNumberFormat="1" applyFont="1" applyBorder="1"/>
    <xf numFmtId="1" fontId="11" fillId="0" borderId="0" xfId="0" applyNumberFormat="1" applyFont="1"/>
    <xf numFmtId="0" fontId="11" fillId="0" borderId="0" xfId="0" applyFont="1"/>
    <xf numFmtId="164" fontId="10" fillId="0" borderId="4" xfId="0" applyNumberFormat="1" applyFont="1" applyBorder="1"/>
    <xf numFmtId="164" fontId="8" fillId="0" borderId="4" xfId="0" applyNumberFormat="1" applyFont="1" applyBorder="1"/>
    <xf numFmtId="164" fontId="12" fillId="0" borderId="4" xfId="0" applyNumberFormat="1" applyFont="1" applyBorder="1"/>
    <xf numFmtId="164" fontId="12" fillId="0" borderId="3" xfId="0" applyNumberFormat="1" applyFont="1" applyBorder="1"/>
    <xf numFmtId="164" fontId="12" fillId="0" borderId="0" xfId="0" applyNumberFormat="1" applyFont="1"/>
    <xf numFmtId="164" fontId="6" fillId="0" borderId="4" xfId="0" applyNumberFormat="1" applyFont="1" applyBorder="1"/>
    <xf numFmtId="164" fontId="8" fillId="3" borderId="4" xfId="0" applyNumberFormat="1" applyFont="1" applyFill="1" applyBorder="1"/>
    <xf numFmtId="164" fontId="9" fillId="0" borderId="4" xfId="0" applyNumberFormat="1" applyFont="1" applyBorder="1"/>
    <xf numFmtId="164" fontId="11" fillId="0" borderId="4" xfId="0" applyNumberFormat="1" applyFont="1" applyBorder="1"/>
    <xf numFmtId="164" fontId="11" fillId="0" borderId="3" xfId="0" applyNumberFormat="1" applyFont="1" applyBorder="1"/>
    <xf numFmtId="164" fontId="0" fillId="0" borderId="5" xfId="0" applyNumberFormat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2" fillId="0" borderId="5" xfId="0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CD97-BC00-472F-BC16-176A89821515}">
  <dimension ref="A1:J102"/>
  <sheetViews>
    <sheetView workbookViewId="0">
      <pane ySplit="1" topLeftCell="A86" activePane="bottomLeft" state="frozen"/>
      <selection activeCell="H1" sqref="H1"/>
      <selection pane="bottomLeft" activeCell="D91" sqref="D91"/>
    </sheetView>
  </sheetViews>
  <sheetFormatPr defaultRowHeight="14.4" x14ac:dyDescent="0.3"/>
  <cols>
    <col min="1" max="1" width="11.21875" style="10" customWidth="1"/>
    <col min="2" max="2" width="5.33203125" style="15" customWidth="1"/>
    <col min="3" max="3" width="31.21875" customWidth="1"/>
    <col min="4" max="4" width="13.21875" style="34" customWidth="1"/>
    <col min="5" max="5" width="12.44140625" style="25" customWidth="1"/>
    <col min="6" max="6" width="9.77734375" style="9" hidden="1" customWidth="1"/>
    <col min="7" max="7" width="9.21875" style="9" hidden="1" customWidth="1"/>
    <col min="8" max="8" width="23" customWidth="1"/>
  </cols>
  <sheetData>
    <row r="1" spans="1:7" ht="15" thickTop="1" x14ac:dyDescent="0.3">
      <c r="C1" s="6" t="s">
        <v>8</v>
      </c>
      <c r="D1" s="38" t="s">
        <v>10</v>
      </c>
      <c r="E1" s="23" t="s">
        <v>20</v>
      </c>
      <c r="F1" s="12" t="s">
        <v>13</v>
      </c>
      <c r="G1" s="12" t="s">
        <v>14</v>
      </c>
    </row>
    <row r="2" spans="1:7" x14ac:dyDescent="0.3">
      <c r="A2" s="11"/>
      <c r="B2" s="16"/>
      <c r="C2" s="7"/>
      <c r="D2" s="39"/>
      <c r="E2" s="24"/>
      <c r="F2" s="8"/>
      <c r="G2" s="8"/>
    </row>
    <row r="3" spans="1:7" x14ac:dyDescent="0.3">
      <c r="A3" s="10" t="s">
        <v>0</v>
      </c>
      <c r="B3" s="15" t="s">
        <v>9</v>
      </c>
      <c r="D3" s="34" t="s">
        <v>6</v>
      </c>
    </row>
    <row r="4" spans="1:7" ht="16.5" customHeight="1" x14ac:dyDescent="0.3">
      <c r="A4" s="10">
        <v>44931</v>
      </c>
      <c r="B4" s="15">
        <v>132</v>
      </c>
      <c r="C4" t="s">
        <v>23</v>
      </c>
      <c r="D4" s="34">
        <v>194.86</v>
      </c>
      <c r="E4" s="25">
        <v>194.86</v>
      </c>
      <c r="F4" s="9">
        <v>0</v>
      </c>
      <c r="G4" s="9">
        <v>0</v>
      </c>
    </row>
    <row r="5" spans="1:7" ht="16.5" customHeight="1" x14ac:dyDescent="0.3">
      <c r="A5" s="10">
        <v>45031</v>
      </c>
      <c r="B5" s="15">
        <v>151</v>
      </c>
      <c r="C5" t="s">
        <v>17</v>
      </c>
      <c r="D5" s="35">
        <v>1470</v>
      </c>
      <c r="E5" s="36">
        <f>D5-F5-G5</f>
        <v>1470</v>
      </c>
      <c r="F5" s="37">
        <v>0</v>
      </c>
      <c r="G5" s="37">
        <v>0</v>
      </c>
    </row>
    <row r="6" spans="1:7" x14ac:dyDescent="0.3">
      <c r="A6" s="14"/>
      <c r="B6" s="17"/>
      <c r="D6" s="40">
        <f>SUM(D4:D5)</f>
        <v>1664.8600000000001</v>
      </c>
      <c r="E6" s="26">
        <f>SUM(E4:E5)</f>
        <v>1664.8600000000001</v>
      </c>
      <c r="F6" s="13">
        <f>SUM(F4:F5)</f>
        <v>0</v>
      </c>
      <c r="G6" s="13">
        <f>SUM(G4:G5)</f>
        <v>0</v>
      </c>
    </row>
    <row r="7" spans="1:7" x14ac:dyDescent="0.3">
      <c r="A7" s="14"/>
      <c r="B7" s="17"/>
      <c r="D7" s="40"/>
      <c r="E7" s="26"/>
      <c r="F7" s="13"/>
      <c r="G7" s="13"/>
    </row>
    <row r="8" spans="1:7" x14ac:dyDescent="0.3">
      <c r="A8" s="10">
        <v>44935</v>
      </c>
      <c r="B8" s="15">
        <v>135</v>
      </c>
      <c r="C8" t="s">
        <v>24</v>
      </c>
      <c r="D8" s="34">
        <v>5.78</v>
      </c>
      <c r="E8" s="25">
        <f t="shared" ref="E8:E20" si="0">D8-F8-G8</f>
        <v>5.3100000000000005</v>
      </c>
      <c r="F8" s="9">
        <v>0</v>
      </c>
      <c r="G8" s="9">
        <v>0.47</v>
      </c>
    </row>
    <row r="9" spans="1:7" x14ac:dyDescent="0.3">
      <c r="A9" s="10">
        <v>44937</v>
      </c>
      <c r="B9" s="15">
        <v>136</v>
      </c>
      <c r="C9" t="s">
        <v>25</v>
      </c>
      <c r="D9" s="34">
        <v>72.95</v>
      </c>
      <c r="E9" s="25">
        <f t="shared" si="0"/>
        <v>60.290000000000006</v>
      </c>
      <c r="F9" s="9">
        <v>12.66</v>
      </c>
      <c r="G9" s="9">
        <v>0</v>
      </c>
    </row>
    <row r="10" spans="1:7" x14ac:dyDescent="0.3">
      <c r="A10" s="10">
        <v>44931</v>
      </c>
      <c r="B10" s="15">
        <v>137</v>
      </c>
      <c r="C10" t="s">
        <v>21</v>
      </c>
      <c r="D10" s="34">
        <v>125.93</v>
      </c>
      <c r="E10" s="25">
        <f t="shared" si="0"/>
        <v>104.07000000000001</v>
      </c>
      <c r="F10" s="9">
        <v>21.86</v>
      </c>
      <c r="G10" s="9">
        <v>0</v>
      </c>
    </row>
    <row r="11" spans="1:7" x14ac:dyDescent="0.3">
      <c r="A11" s="10">
        <v>44942</v>
      </c>
      <c r="B11" s="15">
        <v>138</v>
      </c>
      <c r="C11" t="s">
        <v>26</v>
      </c>
      <c r="D11" s="34">
        <v>35.35</v>
      </c>
      <c r="E11" s="25">
        <f t="shared" si="0"/>
        <v>32.43</v>
      </c>
      <c r="F11" s="9">
        <v>2.92</v>
      </c>
      <c r="G11" s="9">
        <v>0</v>
      </c>
    </row>
    <row r="12" spans="1:7" x14ac:dyDescent="0.3">
      <c r="A12" s="10">
        <v>44949</v>
      </c>
      <c r="B12" s="15">
        <v>141</v>
      </c>
      <c r="C12" t="s">
        <v>29</v>
      </c>
      <c r="D12" s="34">
        <v>319.36</v>
      </c>
      <c r="E12" s="25">
        <f t="shared" si="0"/>
        <v>263.93</v>
      </c>
      <c r="F12" s="9">
        <v>55.43</v>
      </c>
      <c r="G12" s="9">
        <v>0</v>
      </c>
    </row>
    <row r="13" spans="1:7" x14ac:dyDescent="0.3">
      <c r="A13" s="10">
        <v>45012</v>
      </c>
      <c r="B13" s="15">
        <v>146</v>
      </c>
      <c r="C13" t="s">
        <v>31</v>
      </c>
      <c r="D13" s="34">
        <v>78.92</v>
      </c>
      <c r="E13" s="25">
        <f t="shared" si="0"/>
        <v>72.990000000000009</v>
      </c>
      <c r="F13" s="9">
        <v>5.93</v>
      </c>
      <c r="G13" s="9">
        <v>0</v>
      </c>
    </row>
    <row r="14" spans="1:7" x14ac:dyDescent="0.3">
      <c r="A14" s="10">
        <v>45040</v>
      </c>
      <c r="B14" s="15">
        <v>155</v>
      </c>
      <c r="C14" t="s">
        <v>35</v>
      </c>
      <c r="D14" s="34">
        <v>290.39999999999998</v>
      </c>
      <c r="E14" s="25">
        <f t="shared" si="0"/>
        <v>239.99999999999997</v>
      </c>
      <c r="F14" s="9">
        <v>50.4</v>
      </c>
      <c r="G14" s="9">
        <v>0</v>
      </c>
    </row>
    <row r="15" spans="1:7" x14ac:dyDescent="0.3">
      <c r="A15" s="10">
        <v>45035</v>
      </c>
      <c r="B15" s="15">
        <v>157</v>
      </c>
      <c r="C15" t="s">
        <v>37</v>
      </c>
      <c r="D15" s="34">
        <v>158.13999999999999</v>
      </c>
      <c r="E15" s="25">
        <f t="shared" si="0"/>
        <v>130.69</v>
      </c>
      <c r="F15" s="9">
        <v>27.45</v>
      </c>
      <c r="G15" s="9">
        <v>0</v>
      </c>
    </row>
    <row r="16" spans="1:7" x14ac:dyDescent="0.3">
      <c r="A16" s="10">
        <v>45036</v>
      </c>
      <c r="B16" s="15">
        <v>158</v>
      </c>
      <c r="C16" t="s">
        <v>38</v>
      </c>
      <c r="D16" s="34">
        <v>9.14</v>
      </c>
      <c r="E16" s="25">
        <f t="shared" si="0"/>
        <v>8.06</v>
      </c>
      <c r="F16" s="9">
        <v>1.08</v>
      </c>
      <c r="G16" s="9">
        <v>0</v>
      </c>
    </row>
    <row r="17" spans="1:10" x14ac:dyDescent="0.3">
      <c r="A17" s="10">
        <v>45068</v>
      </c>
      <c r="B17" s="15">
        <v>160</v>
      </c>
      <c r="C17" t="s">
        <v>40</v>
      </c>
      <c r="D17" s="34">
        <v>19.95</v>
      </c>
      <c r="E17" s="25">
        <f t="shared" si="0"/>
        <v>16.489999999999998</v>
      </c>
      <c r="F17" s="9">
        <v>3.46</v>
      </c>
      <c r="G17" s="9">
        <v>0</v>
      </c>
    </row>
    <row r="18" spans="1:10" x14ac:dyDescent="0.3">
      <c r="A18" s="10">
        <v>45070</v>
      </c>
      <c r="B18" s="15">
        <v>161</v>
      </c>
      <c r="C18" t="s">
        <v>41</v>
      </c>
      <c r="D18" s="34">
        <v>298</v>
      </c>
      <c r="E18" s="25">
        <f t="shared" si="0"/>
        <v>246.28</v>
      </c>
      <c r="F18" s="9">
        <v>51.72</v>
      </c>
      <c r="G18" s="9">
        <v>0</v>
      </c>
    </row>
    <row r="19" spans="1:10" x14ac:dyDescent="0.3">
      <c r="A19" s="10">
        <v>45082</v>
      </c>
      <c r="B19" s="15">
        <v>163</v>
      </c>
      <c r="C19" t="s">
        <v>42</v>
      </c>
      <c r="D19" s="34">
        <v>169.84</v>
      </c>
      <c r="E19" s="25">
        <f t="shared" si="0"/>
        <v>140.36000000000001</v>
      </c>
      <c r="F19" s="9">
        <v>29.48</v>
      </c>
      <c r="G19" s="9">
        <v>0</v>
      </c>
    </row>
    <row r="20" spans="1:10" x14ac:dyDescent="0.3">
      <c r="A20" s="10">
        <v>45099</v>
      </c>
      <c r="B20" s="15">
        <v>165</v>
      </c>
      <c r="C20" t="s">
        <v>43</v>
      </c>
      <c r="D20" s="34">
        <v>611.27</v>
      </c>
      <c r="E20" s="25">
        <f t="shared" si="0"/>
        <v>518.20000000000005</v>
      </c>
      <c r="F20" s="9">
        <v>93.07</v>
      </c>
      <c r="G20" s="9">
        <v>0</v>
      </c>
    </row>
    <row r="21" spans="1:10" x14ac:dyDescent="0.3">
      <c r="A21" s="10">
        <v>45190</v>
      </c>
      <c r="B21" s="15">
        <v>172</v>
      </c>
      <c r="C21" t="s">
        <v>47</v>
      </c>
      <c r="D21" s="34">
        <v>0</v>
      </c>
      <c r="E21" s="25">
        <v>0</v>
      </c>
      <c r="F21" s="9">
        <v>24.97</v>
      </c>
      <c r="G21" s="9">
        <v>0</v>
      </c>
      <c r="H21" t="s">
        <v>88</v>
      </c>
    </row>
    <row r="22" spans="1:10" x14ac:dyDescent="0.3">
      <c r="A22" s="10">
        <v>45190</v>
      </c>
      <c r="B22" s="15">
        <v>173</v>
      </c>
      <c r="C22" t="s">
        <v>48</v>
      </c>
      <c r="D22" s="34">
        <v>109</v>
      </c>
      <c r="E22" s="25">
        <v>90.08</v>
      </c>
      <c r="F22" s="9">
        <f>D22-E22</f>
        <v>18.920000000000002</v>
      </c>
      <c r="G22" s="9">
        <v>0</v>
      </c>
    </row>
    <row r="23" spans="1:10" s="18" customFormat="1" x14ac:dyDescent="0.3">
      <c r="A23" s="10">
        <v>45205</v>
      </c>
      <c r="B23" s="15">
        <v>177</v>
      </c>
      <c r="C23" t="s">
        <v>52</v>
      </c>
      <c r="D23" s="34">
        <v>8.1</v>
      </c>
      <c r="E23" s="25">
        <f>D23-G23</f>
        <v>7.43</v>
      </c>
      <c r="F23" s="9">
        <v>0</v>
      </c>
      <c r="G23" s="9">
        <v>0.67</v>
      </c>
      <c r="H23"/>
      <c r="I23"/>
      <c r="J23"/>
    </row>
    <row r="24" spans="1:10" s="18" customFormat="1" x14ac:dyDescent="0.3">
      <c r="A24" s="10">
        <v>45208</v>
      </c>
      <c r="B24" s="15">
        <v>181</v>
      </c>
      <c r="C24" t="s">
        <v>55</v>
      </c>
      <c r="D24" s="34">
        <v>154.19</v>
      </c>
      <c r="E24" s="25">
        <v>127.44</v>
      </c>
      <c r="F24" s="9">
        <f>D24-E24</f>
        <v>26.75</v>
      </c>
      <c r="G24" s="9">
        <v>0</v>
      </c>
      <c r="H24"/>
      <c r="I24"/>
      <c r="J24"/>
    </row>
    <row r="25" spans="1:10" s="18" customFormat="1" x14ac:dyDescent="0.3">
      <c r="A25" s="10">
        <v>45220</v>
      </c>
      <c r="B25" s="15">
        <v>182</v>
      </c>
      <c r="C25" t="s">
        <v>56</v>
      </c>
      <c r="D25" s="34">
        <v>60</v>
      </c>
      <c r="E25" s="25">
        <v>60</v>
      </c>
      <c r="F25" s="9">
        <v>0</v>
      </c>
      <c r="G25" s="9">
        <v>0</v>
      </c>
      <c r="H25"/>
      <c r="I25"/>
      <c r="J25"/>
    </row>
    <row r="26" spans="1:10" s="18" customFormat="1" x14ac:dyDescent="0.3">
      <c r="A26" s="10">
        <v>45232</v>
      </c>
      <c r="B26" s="15">
        <v>183</v>
      </c>
      <c r="C26" t="s">
        <v>57</v>
      </c>
      <c r="D26" s="34">
        <v>8.9700000000000006</v>
      </c>
      <c r="E26" s="25">
        <f>D26-G26</f>
        <v>8.41</v>
      </c>
      <c r="F26" s="9">
        <v>0</v>
      </c>
      <c r="G26" s="9">
        <v>0.56000000000000005</v>
      </c>
      <c r="H26"/>
      <c r="I26"/>
      <c r="J26"/>
    </row>
    <row r="27" spans="1:10" s="18" customFormat="1" x14ac:dyDescent="0.3">
      <c r="A27" s="10">
        <v>45232</v>
      </c>
      <c r="B27" s="15">
        <v>184</v>
      </c>
      <c r="C27" t="s">
        <v>58</v>
      </c>
      <c r="D27" s="34">
        <v>216</v>
      </c>
      <c r="E27" s="25">
        <v>197.07</v>
      </c>
      <c r="F27" s="9">
        <v>13.05</v>
      </c>
      <c r="G27" s="9">
        <v>3.28</v>
      </c>
      <c r="H27"/>
      <c r="I27"/>
      <c r="J27"/>
    </row>
    <row r="28" spans="1:10" s="18" customFormat="1" x14ac:dyDescent="0.3">
      <c r="A28" s="10">
        <v>45232</v>
      </c>
      <c r="B28" s="15">
        <v>185</v>
      </c>
      <c r="C28" t="s">
        <v>59</v>
      </c>
      <c r="D28" s="34">
        <v>48</v>
      </c>
      <c r="E28" s="25">
        <v>39.67</v>
      </c>
      <c r="F28" s="9">
        <v>8.33</v>
      </c>
      <c r="G28" s="9">
        <v>0</v>
      </c>
      <c r="H28"/>
      <c r="I28"/>
      <c r="J28"/>
    </row>
    <row r="29" spans="1:10" s="18" customFormat="1" x14ac:dyDescent="0.3">
      <c r="A29" s="10">
        <v>45232</v>
      </c>
      <c r="B29" s="15">
        <v>186</v>
      </c>
      <c r="C29" t="s">
        <v>60</v>
      </c>
      <c r="D29" s="34">
        <v>145.6</v>
      </c>
      <c r="E29" s="25">
        <f>D29-F29-G29</f>
        <v>127.25999999999999</v>
      </c>
      <c r="F29" s="9">
        <v>11.34</v>
      </c>
      <c r="G29" s="9">
        <v>7</v>
      </c>
      <c r="H29"/>
      <c r="I29"/>
      <c r="J29"/>
    </row>
    <row r="30" spans="1:10" s="18" customFormat="1" x14ac:dyDescent="0.3">
      <c r="A30" s="10">
        <v>45234</v>
      </c>
      <c r="B30" s="15">
        <v>192</v>
      </c>
      <c r="C30" t="s">
        <v>65</v>
      </c>
      <c r="D30" s="34">
        <v>55.65</v>
      </c>
      <c r="E30" s="25">
        <f>D30-F30-G30</f>
        <v>45.989999999999995</v>
      </c>
      <c r="F30" s="9">
        <v>9.66</v>
      </c>
      <c r="G30" s="9">
        <v>0</v>
      </c>
      <c r="H30"/>
      <c r="I30"/>
      <c r="J30"/>
    </row>
    <row r="31" spans="1:10" s="18" customFormat="1" x14ac:dyDescent="0.3">
      <c r="A31" s="10">
        <v>45234</v>
      </c>
      <c r="B31" s="15">
        <v>193</v>
      </c>
      <c r="C31" t="s">
        <v>66</v>
      </c>
      <c r="D31" s="34">
        <v>39.35</v>
      </c>
      <c r="E31" s="25">
        <f>D31-F31-G31</f>
        <v>32.520000000000003</v>
      </c>
      <c r="F31" s="9">
        <v>6.83</v>
      </c>
      <c r="G31" s="9">
        <v>0</v>
      </c>
      <c r="H31"/>
      <c r="I31"/>
      <c r="J31"/>
    </row>
    <row r="32" spans="1:10" s="18" customFormat="1" x14ac:dyDescent="0.3">
      <c r="A32" s="10">
        <v>45252</v>
      </c>
      <c r="B32" s="15">
        <v>196</v>
      </c>
      <c r="C32" t="s">
        <v>69</v>
      </c>
      <c r="D32" s="34">
        <v>332.25</v>
      </c>
      <c r="E32" s="25">
        <f>D32-F32-G32</f>
        <v>274.59000000000003</v>
      </c>
      <c r="F32" s="9">
        <v>57.66</v>
      </c>
      <c r="G32" s="9">
        <v>0</v>
      </c>
      <c r="H32"/>
      <c r="I32"/>
      <c r="J32"/>
    </row>
    <row r="33" spans="1:10" s="18" customFormat="1" x14ac:dyDescent="0.3">
      <c r="A33" s="10">
        <v>45233</v>
      </c>
      <c r="B33" s="15">
        <v>197</v>
      </c>
      <c r="C33" t="s">
        <v>70</v>
      </c>
      <c r="D33" s="34">
        <v>325</v>
      </c>
      <c r="E33" s="25">
        <v>300</v>
      </c>
      <c r="F33" s="9">
        <v>63</v>
      </c>
      <c r="G33" s="9">
        <v>0</v>
      </c>
      <c r="H33"/>
      <c r="I33"/>
      <c r="J33"/>
    </row>
    <row r="34" spans="1:10" s="18" customFormat="1" x14ac:dyDescent="0.3">
      <c r="A34" s="10">
        <v>45233</v>
      </c>
      <c r="B34" s="15">
        <v>198</v>
      </c>
      <c r="C34" t="s">
        <v>71</v>
      </c>
      <c r="D34" s="34">
        <v>74.89</v>
      </c>
      <c r="E34" s="25">
        <f>D34-G34</f>
        <v>73.41</v>
      </c>
      <c r="F34" s="9">
        <v>0</v>
      </c>
      <c r="G34" s="9">
        <v>1.48</v>
      </c>
      <c r="H34"/>
      <c r="I34"/>
      <c r="J34"/>
    </row>
    <row r="35" spans="1:10" s="18" customFormat="1" x14ac:dyDescent="0.3">
      <c r="A35" s="10">
        <v>45269</v>
      </c>
      <c r="B35" s="15">
        <v>202</v>
      </c>
      <c r="C35" t="s">
        <v>73</v>
      </c>
      <c r="D35" s="34">
        <v>385</v>
      </c>
      <c r="E35" s="25">
        <v>358.47</v>
      </c>
      <c r="F35" s="9">
        <v>26.53</v>
      </c>
      <c r="G35" s="9">
        <v>0</v>
      </c>
      <c r="H35"/>
      <c r="I35"/>
      <c r="J35"/>
    </row>
    <row r="36" spans="1:10" s="18" customFormat="1" x14ac:dyDescent="0.3">
      <c r="A36" s="10">
        <v>45269</v>
      </c>
      <c r="B36" s="15">
        <v>205</v>
      </c>
      <c r="C36" t="s">
        <v>76</v>
      </c>
      <c r="D36" s="34">
        <v>733.3</v>
      </c>
      <c r="E36" s="25">
        <f>D36-F36-G36</f>
        <v>655.41</v>
      </c>
      <c r="F36" s="9">
        <v>41.24</v>
      </c>
      <c r="G36" s="9">
        <v>36.65</v>
      </c>
      <c r="H36"/>
      <c r="I36"/>
      <c r="J36"/>
    </row>
    <row r="37" spans="1:10" s="18" customFormat="1" x14ac:dyDescent="0.3">
      <c r="A37" s="10">
        <v>45269</v>
      </c>
      <c r="B37" s="15">
        <v>207</v>
      </c>
      <c r="C37" t="s">
        <v>78</v>
      </c>
      <c r="D37" s="34">
        <v>28.89</v>
      </c>
      <c r="E37" s="25">
        <v>28.89</v>
      </c>
      <c r="F37" s="9">
        <v>0</v>
      </c>
      <c r="G37" s="9">
        <v>0</v>
      </c>
      <c r="H37"/>
      <c r="I37"/>
      <c r="J37"/>
    </row>
    <row r="38" spans="1:10" s="18" customFormat="1" x14ac:dyDescent="0.3">
      <c r="A38" s="10">
        <v>45271</v>
      </c>
      <c r="B38" s="15">
        <v>208</v>
      </c>
      <c r="C38" t="s">
        <v>79</v>
      </c>
      <c r="D38" s="34">
        <v>60.14</v>
      </c>
      <c r="E38" s="25">
        <v>49.7</v>
      </c>
      <c r="F38" s="9">
        <v>10.44</v>
      </c>
      <c r="G38" s="9">
        <v>0</v>
      </c>
      <c r="H38"/>
      <c r="I38"/>
      <c r="J38"/>
    </row>
    <row r="39" spans="1:10" x14ac:dyDescent="0.3">
      <c r="A39" s="10">
        <v>45271</v>
      </c>
      <c r="B39" s="15">
        <v>209</v>
      </c>
      <c r="C39" t="s">
        <v>80</v>
      </c>
      <c r="D39" s="34">
        <v>12.05</v>
      </c>
      <c r="E39" s="25">
        <v>9.9600000000000009</v>
      </c>
      <c r="F39" s="9">
        <v>2.09</v>
      </c>
      <c r="G39" s="9">
        <v>0</v>
      </c>
    </row>
    <row r="40" spans="1:10" x14ac:dyDescent="0.3">
      <c r="A40" s="10">
        <v>45271</v>
      </c>
      <c r="B40" s="15">
        <v>210</v>
      </c>
      <c r="C40" t="s">
        <v>81</v>
      </c>
      <c r="D40" s="34">
        <v>11.95</v>
      </c>
      <c r="E40" s="25">
        <v>9.8800000000000008</v>
      </c>
      <c r="F40" s="9">
        <v>2.0699999999999998</v>
      </c>
      <c r="G40" s="9">
        <v>0</v>
      </c>
    </row>
    <row r="41" spans="1:10" x14ac:dyDescent="0.3">
      <c r="A41" s="10">
        <v>45280</v>
      </c>
      <c r="B41" s="15">
        <v>213</v>
      </c>
      <c r="C41" t="s">
        <v>84</v>
      </c>
      <c r="D41" s="34">
        <v>335.12</v>
      </c>
      <c r="E41" s="25">
        <v>295.73</v>
      </c>
      <c r="F41" s="9">
        <v>62.09</v>
      </c>
      <c r="G41" s="9">
        <v>0</v>
      </c>
    </row>
    <row r="42" spans="1:10" x14ac:dyDescent="0.3">
      <c r="A42" s="10">
        <v>45282</v>
      </c>
      <c r="B42" s="15">
        <v>215</v>
      </c>
      <c r="C42" t="s">
        <v>45</v>
      </c>
      <c r="D42" s="34">
        <v>24.24</v>
      </c>
      <c r="E42" s="25">
        <v>24.24</v>
      </c>
      <c r="F42" s="9">
        <v>0</v>
      </c>
      <c r="G42" s="9">
        <v>0</v>
      </c>
    </row>
    <row r="43" spans="1:10" x14ac:dyDescent="0.3">
      <c r="A43" s="10">
        <v>45282</v>
      </c>
      <c r="B43" s="15">
        <v>216</v>
      </c>
      <c r="C43" t="s">
        <v>86</v>
      </c>
      <c r="D43" s="35">
        <v>26.32</v>
      </c>
      <c r="E43" s="36">
        <v>21.75</v>
      </c>
      <c r="F43" s="37">
        <v>4.57</v>
      </c>
      <c r="G43" s="37">
        <v>0</v>
      </c>
    </row>
    <row r="44" spans="1:10" s="21" customFormat="1" x14ac:dyDescent="0.3">
      <c r="A44" s="19"/>
      <c r="B44" s="20"/>
      <c r="D44" s="33">
        <f>SUM(D8:D43)</f>
        <v>5389.0399999999991</v>
      </c>
      <c r="E44" s="27">
        <f>SUM(E8:E43)</f>
        <v>4677</v>
      </c>
      <c r="F44" s="18">
        <f>SUM(F8:F43)</f>
        <v>745.00000000000023</v>
      </c>
      <c r="G44" s="18">
        <f>SUM(G8:G43)</f>
        <v>50.11</v>
      </c>
    </row>
    <row r="46" spans="1:10" x14ac:dyDescent="0.3">
      <c r="A46" s="10">
        <v>44938</v>
      </c>
      <c r="B46" s="15">
        <v>134</v>
      </c>
      <c r="C46" t="s">
        <v>34</v>
      </c>
      <c r="D46" s="34">
        <v>599.5</v>
      </c>
      <c r="E46" s="25">
        <f>D46-F46-G46</f>
        <v>550</v>
      </c>
      <c r="F46" s="9">
        <v>0</v>
      </c>
      <c r="G46" s="9">
        <v>49.5</v>
      </c>
    </row>
    <row r="47" spans="1:10" x14ac:dyDescent="0.3">
      <c r="A47" s="10">
        <v>44943</v>
      </c>
      <c r="B47" s="15">
        <v>139</v>
      </c>
      <c r="C47" t="s">
        <v>27</v>
      </c>
      <c r="D47" s="34">
        <v>666.6</v>
      </c>
      <c r="E47" s="25">
        <f>D47-F47-G47</f>
        <v>611.6</v>
      </c>
      <c r="F47" s="9">
        <v>0</v>
      </c>
      <c r="G47" s="9">
        <v>55</v>
      </c>
    </row>
    <row r="48" spans="1:10" x14ac:dyDescent="0.3">
      <c r="A48" s="10">
        <v>45029</v>
      </c>
      <c r="B48" s="15">
        <v>147</v>
      </c>
      <c r="C48" t="s">
        <v>32</v>
      </c>
      <c r="D48" s="34">
        <v>299.75</v>
      </c>
      <c r="E48" s="25">
        <f>D48-F48-G48</f>
        <v>275</v>
      </c>
      <c r="F48" s="9">
        <v>0</v>
      </c>
      <c r="G48" s="9">
        <v>24.75</v>
      </c>
    </row>
    <row r="49" spans="1:7" x14ac:dyDescent="0.3">
      <c r="A49" s="10">
        <v>45029</v>
      </c>
      <c r="B49" s="15">
        <v>148</v>
      </c>
      <c r="C49" t="s">
        <v>19</v>
      </c>
      <c r="D49" s="34">
        <v>180</v>
      </c>
      <c r="E49" s="25">
        <v>0</v>
      </c>
      <c r="F49" s="9">
        <v>0</v>
      </c>
      <c r="G49" s="9">
        <v>0</v>
      </c>
    </row>
    <row r="50" spans="1:7" x14ac:dyDescent="0.3">
      <c r="A50" s="10">
        <v>45038</v>
      </c>
      <c r="B50" s="15">
        <v>156</v>
      </c>
      <c r="C50" t="s">
        <v>33</v>
      </c>
      <c r="D50" s="34">
        <v>349.19</v>
      </c>
      <c r="E50" s="25">
        <f>D50-F50-G50</f>
        <v>320.36</v>
      </c>
      <c r="F50" s="9">
        <v>0</v>
      </c>
      <c r="G50" s="9">
        <v>28.83</v>
      </c>
    </row>
    <row r="51" spans="1:7" x14ac:dyDescent="0.3">
      <c r="A51" s="10">
        <v>45067</v>
      </c>
      <c r="B51" s="15">
        <v>159</v>
      </c>
      <c r="C51" t="s">
        <v>39</v>
      </c>
      <c r="D51" s="34">
        <v>299.75</v>
      </c>
      <c r="E51" s="25">
        <v>275</v>
      </c>
      <c r="F51" s="9">
        <v>0</v>
      </c>
      <c r="G51" s="9">
        <v>24.75</v>
      </c>
    </row>
    <row r="52" spans="1:7" x14ac:dyDescent="0.3">
      <c r="A52" s="10">
        <v>45071</v>
      </c>
      <c r="B52" s="15">
        <v>162</v>
      </c>
      <c r="C52" t="s">
        <v>36</v>
      </c>
      <c r="D52" s="34">
        <v>355.14</v>
      </c>
      <c r="E52" s="25">
        <f>D52-F52-G52</f>
        <v>325.82</v>
      </c>
      <c r="F52" s="9">
        <v>29.32</v>
      </c>
      <c r="G52" s="9">
        <v>0</v>
      </c>
    </row>
    <row r="53" spans="1:7" x14ac:dyDescent="0.3">
      <c r="A53" s="10">
        <v>45108</v>
      </c>
      <c r="B53" s="15">
        <v>166</v>
      </c>
      <c r="C53" t="s">
        <v>16</v>
      </c>
      <c r="D53" s="34">
        <v>550</v>
      </c>
      <c r="E53" s="25">
        <v>550</v>
      </c>
      <c r="F53" s="9">
        <v>0</v>
      </c>
      <c r="G53" s="9">
        <v>0</v>
      </c>
    </row>
    <row r="54" spans="1:7" x14ac:dyDescent="0.3">
      <c r="A54" s="10">
        <v>45170</v>
      </c>
      <c r="B54" s="15">
        <v>167</v>
      </c>
      <c r="C54" t="s">
        <v>44</v>
      </c>
      <c r="D54" s="34">
        <v>1300</v>
      </c>
      <c r="E54" s="25">
        <v>1300</v>
      </c>
      <c r="F54" s="9">
        <v>0</v>
      </c>
      <c r="G54" s="9">
        <v>0</v>
      </c>
    </row>
    <row r="55" spans="1:7" x14ac:dyDescent="0.3">
      <c r="A55" s="10">
        <v>45193</v>
      </c>
      <c r="B55" s="15">
        <v>171</v>
      </c>
      <c r="C55" t="s">
        <v>46</v>
      </c>
      <c r="D55" s="34">
        <v>600</v>
      </c>
      <c r="E55" s="25">
        <v>600</v>
      </c>
      <c r="F55" s="9">
        <v>0</v>
      </c>
      <c r="G55" s="9">
        <v>0</v>
      </c>
    </row>
    <row r="56" spans="1:7" x14ac:dyDescent="0.3">
      <c r="A56" s="10">
        <v>45194</v>
      </c>
      <c r="B56" s="15">
        <v>174</v>
      </c>
      <c r="C56" t="s">
        <v>49</v>
      </c>
      <c r="D56" s="34">
        <v>327</v>
      </c>
      <c r="E56" s="25">
        <v>300</v>
      </c>
      <c r="F56" s="9">
        <v>0</v>
      </c>
      <c r="G56" s="9">
        <v>27</v>
      </c>
    </row>
    <row r="57" spans="1:7" x14ac:dyDescent="0.3">
      <c r="A57" s="10">
        <v>45195</v>
      </c>
      <c r="B57" s="15">
        <v>175</v>
      </c>
      <c r="C57" t="s">
        <v>50</v>
      </c>
      <c r="D57" s="34">
        <v>373.54</v>
      </c>
      <c r="E57" s="25">
        <v>342.7</v>
      </c>
      <c r="F57" s="9">
        <v>30.84</v>
      </c>
      <c r="G57" s="9">
        <v>0</v>
      </c>
    </row>
    <row r="58" spans="1:7" x14ac:dyDescent="0.3">
      <c r="A58" s="10">
        <v>45196</v>
      </c>
      <c r="B58" s="15">
        <v>176</v>
      </c>
      <c r="C58" t="s">
        <v>51</v>
      </c>
      <c r="D58" s="34">
        <v>400</v>
      </c>
      <c r="E58" s="25">
        <v>400</v>
      </c>
      <c r="F58" s="9">
        <v>0</v>
      </c>
      <c r="G58" s="9">
        <v>0</v>
      </c>
    </row>
    <row r="59" spans="1:7" x14ac:dyDescent="0.3">
      <c r="A59" s="10">
        <v>45205</v>
      </c>
      <c r="B59" s="15">
        <v>178</v>
      </c>
      <c r="C59" t="s">
        <v>53</v>
      </c>
      <c r="D59" s="34">
        <v>3267</v>
      </c>
      <c r="E59" s="25">
        <v>2700</v>
      </c>
      <c r="F59" s="9">
        <v>567</v>
      </c>
      <c r="G59" s="9">
        <v>0</v>
      </c>
    </row>
    <row r="60" spans="1:7" x14ac:dyDescent="0.3">
      <c r="A60" s="10">
        <v>45205</v>
      </c>
      <c r="B60" s="15">
        <v>180</v>
      </c>
      <c r="C60" s="15" t="s">
        <v>54</v>
      </c>
      <c r="D60" s="34">
        <v>3146</v>
      </c>
      <c r="E60" s="25">
        <v>2600</v>
      </c>
      <c r="F60" s="9">
        <v>546</v>
      </c>
      <c r="G60" s="9">
        <v>0</v>
      </c>
    </row>
    <row r="61" spans="1:7" x14ac:dyDescent="0.3">
      <c r="A61" s="10">
        <v>45232</v>
      </c>
      <c r="B61" s="15">
        <v>187</v>
      </c>
      <c r="C61" t="s">
        <v>61</v>
      </c>
      <c r="D61" s="34">
        <v>180</v>
      </c>
      <c r="E61" s="25">
        <v>180</v>
      </c>
      <c r="F61" s="9">
        <v>0</v>
      </c>
      <c r="G61" s="9">
        <v>0</v>
      </c>
    </row>
    <row r="62" spans="1:7" x14ac:dyDescent="0.3">
      <c r="A62" s="10">
        <v>45232</v>
      </c>
      <c r="B62" s="15">
        <v>188</v>
      </c>
      <c r="C62" t="s">
        <v>62</v>
      </c>
      <c r="D62" s="34">
        <v>180</v>
      </c>
      <c r="E62" s="25">
        <v>180</v>
      </c>
      <c r="F62" s="9">
        <v>0</v>
      </c>
      <c r="G62" s="9">
        <v>0</v>
      </c>
    </row>
    <row r="63" spans="1:7" x14ac:dyDescent="0.3">
      <c r="A63" s="10">
        <v>45232</v>
      </c>
      <c r="B63" s="15">
        <v>189</v>
      </c>
      <c r="C63" t="s">
        <v>63</v>
      </c>
      <c r="D63" s="34">
        <v>726</v>
      </c>
      <c r="E63" s="25">
        <v>600</v>
      </c>
      <c r="F63" s="9">
        <v>126</v>
      </c>
      <c r="G63" s="9">
        <v>0</v>
      </c>
    </row>
    <row r="64" spans="1:7" x14ac:dyDescent="0.3">
      <c r="A64" s="10">
        <v>45234</v>
      </c>
      <c r="B64" s="15">
        <v>191</v>
      </c>
      <c r="C64" t="s">
        <v>64</v>
      </c>
      <c r="D64" s="34">
        <v>782</v>
      </c>
      <c r="E64" s="25">
        <f>D64-F64-G64</f>
        <v>718</v>
      </c>
      <c r="F64" s="9">
        <v>0</v>
      </c>
      <c r="G64" s="9">
        <v>64</v>
      </c>
    </row>
    <row r="65" spans="1:10" x14ac:dyDescent="0.3">
      <c r="A65" s="10">
        <v>45234</v>
      </c>
      <c r="B65" s="15">
        <v>194</v>
      </c>
      <c r="C65" t="s">
        <v>67</v>
      </c>
      <c r="D65" s="34">
        <v>363</v>
      </c>
      <c r="E65" s="25">
        <f>D65-F65-G65</f>
        <v>300</v>
      </c>
      <c r="F65" s="9">
        <v>63</v>
      </c>
      <c r="G65" s="9">
        <v>0</v>
      </c>
    </row>
    <row r="66" spans="1:10" x14ac:dyDescent="0.3">
      <c r="A66" s="10">
        <v>45237</v>
      </c>
      <c r="B66" s="15">
        <v>195</v>
      </c>
      <c r="C66" t="s">
        <v>68</v>
      </c>
      <c r="D66" s="34">
        <v>645</v>
      </c>
      <c r="E66" s="25">
        <v>600</v>
      </c>
      <c r="F66" s="9">
        <v>0</v>
      </c>
      <c r="G66" s="9">
        <v>54</v>
      </c>
    </row>
    <row r="67" spans="1:10" x14ac:dyDescent="0.3">
      <c r="A67" s="10">
        <v>45263</v>
      </c>
      <c r="B67" s="15">
        <v>197</v>
      </c>
      <c r="C67" t="s">
        <v>70</v>
      </c>
      <c r="D67" s="34">
        <v>363</v>
      </c>
      <c r="E67" s="25">
        <v>300</v>
      </c>
      <c r="F67" s="9">
        <v>63</v>
      </c>
      <c r="G67" s="9">
        <v>0</v>
      </c>
    </row>
    <row r="68" spans="1:10" x14ac:dyDescent="0.3">
      <c r="A68" s="10">
        <v>45263</v>
      </c>
      <c r="B68" s="15">
        <v>201</v>
      </c>
      <c r="C68" t="s">
        <v>72</v>
      </c>
      <c r="D68" s="34">
        <v>180</v>
      </c>
      <c r="E68" s="25">
        <v>180</v>
      </c>
      <c r="F68" s="9">
        <v>0</v>
      </c>
      <c r="G68" s="9">
        <v>0</v>
      </c>
    </row>
    <row r="69" spans="1:10" x14ac:dyDescent="0.3">
      <c r="A69" s="10">
        <v>45269</v>
      </c>
      <c r="B69" s="15">
        <v>203</v>
      </c>
      <c r="C69" t="s">
        <v>74</v>
      </c>
      <c r="D69" s="34">
        <v>750.61</v>
      </c>
      <c r="E69" s="25">
        <v>688.64</v>
      </c>
      <c r="F69" s="9">
        <v>0</v>
      </c>
      <c r="G69" s="9">
        <v>61.987000000000002</v>
      </c>
    </row>
    <row r="70" spans="1:10" x14ac:dyDescent="0.3">
      <c r="A70" s="10">
        <v>45269</v>
      </c>
      <c r="B70" s="15">
        <v>204</v>
      </c>
      <c r="C70" t="s">
        <v>75</v>
      </c>
      <c r="D70" s="34">
        <v>180</v>
      </c>
      <c r="E70" s="25">
        <v>180</v>
      </c>
      <c r="F70" s="9">
        <v>0</v>
      </c>
      <c r="G70" s="9">
        <v>0</v>
      </c>
    </row>
    <row r="71" spans="1:10" x14ac:dyDescent="0.3">
      <c r="B71" s="15">
        <v>206</v>
      </c>
      <c r="C71" t="s">
        <v>77</v>
      </c>
      <c r="D71" s="34">
        <v>363</v>
      </c>
      <c r="E71" s="25">
        <v>300</v>
      </c>
      <c r="F71" s="9">
        <v>63</v>
      </c>
      <c r="G71" s="9">
        <v>0</v>
      </c>
    </row>
    <row r="72" spans="1:10" x14ac:dyDescent="0.3">
      <c r="A72" s="10">
        <v>45271</v>
      </c>
      <c r="B72" s="15">
        <v>211</v>
      </c>
      <c r="C72" t="s">
        <v>82</v>
      </c>
      <c r="D72" s="34">
        <v>686.89</v>
      </c>
      <c r="E72" s="25">
        <v>686.89</v>
      </c>
      <c r="F72" s="9">
        <v>686.89</v>
      </c>
      <c r="G72" s="9">
        <v>55.89</v>
      </c>
    </row>
    <row r="73" spans="1:10" x14ac:dyDescent="0.3">
      <c r="A73" s="10">
        <v>45271</v>
      </c>
      <c r="B73" s="15">
        <v>212</v>
      </c>
      <c r="C73" t="s">
        <v>83</v>
      </c>
      <c r="D73" s="34">
        <v>363</v>
      </c>
      <c r="E73" s="25">
        <v>300</v>
      </c>
      <c r="F73" s="9">
        <v>63</v>
      </c>
      <c r="G73" s="9">
        <v>0</v>
      </c>
    </row>
    <row r="74" spans="1:10" x14ac:dyDescent="0.3">
      <c r="A74" s="10">
        <v>45281</v>
      </c>
      <c r="B74" s="15">
        <v>214</v>
      </c>
      <c r="C74" t="s">
        <v>85</v>
      </c>
      <c r="D74" s="35">
        <v>726</v>
      </c>
      <c r="E74" s="36">
        <v>600</v>
      </c>
      <c r="F74" s="37">
        <v>126</v>
      </c>
      <c r="G74" s="37">
        <v>0</v>
      </c>
    </row>
    <row r="75" spans="1:10" x14ac:dyDescent="0.3">
      <c r="C75" t="s">
        <v>89</v>
      </c>
      <c r="D75" s="35">
        <v>69</v>
      </c>
      <c r="E75" s="36"/>
      <c r="F75" s="37"/>
      <c r="G75" s="37"/>
    </row>
    <row r="76" spans="1:10" s="21" customFormat="1" x14ac:dyDescent="0.3">
      <c r="A76" s="19"/>
      <c r="B76" s="20"/>
      <c r="D76" s="33">
        <f>SUM(D45:D75)</f>
        <v>19270.97</v>
      </c>
      <c r="E76" s="27">
        <f>SUM(E45:E74)</f>
        <v>16964.009999999998</v>
      </c>
      <c r="F76" s="18">
        <f>SUM(F45:F74)</f>
        <v>2364.0499999999997</v>
      </c>
      <c r="G76" s="18">
        <f>SUM(G45:G74)</f>
        <v>445.70699999999999</v>
      </c>
      <c r="H76" t="s">
        <v>3</v>
      </c>
      <c r="I76" t="s">
        <v>3</v>
      </c>
      <c r="J76" t="s">
        <v>3</v>
      </c>
    </row>
    <row r="77" spans="1:10" s="5" customFormat="1" x14ac:dyDescent="0.3">
      <c r="A77" s="29"/>
      <c r="B77" s="28" t="s">
        <v>87</v>
      </c>
      <c r="D77" s="41">
        <f>D44+D76+D6</f>
        <v>26324.870000000003</v>
      </c>
      <c r="E77" s="41">
        <f>E44+E76+E6</f>
        <v>23305.87</v>
      </c>
      <c r="F77" s="41">
        <f>F44+F76+F6</f>
        <v>3109.05</v>
      </c>
      <c r="G77" s="41">
        <f>G44+G76+G6</f>
        <v>495.81700000000001</v>
      </c>
      <c r="H77" s="4"/>
    </row>
    <row r="78" spans="1:10" x14ac:dyDescent="0.3">
      <c r="A78" s="11"/>
      <c r="B78" s="16"/>
      <c r="C78" s="7"/>
      <c r="D78" s="39"/>
      <c r="E78" s="24"/>
      <c r="F78" s="8"/>
      <c r="G78" s="8"/>
    </row>
    <row r="79" spans="1:10" x14ac:dyDescent="0.3">
      <c r="A79" s="10">
        <v>45045</v>
      </c>
      <c r="B79" s="15">
        <v>154</v>
      </c>
      <c r="C79" t="s">
        <v>22</v>
      </c>
      <c r="D79" s="34">
        <v>0</v>
      </c>
      <c r="E79" s="25">
        <v>0</v>
      </c>
      <c r="F79" s="9">
        <v>0.87</v>
      </c>
      <c r="G79" s="9">
        <v>0</v>
      </c>
    </row>
    <row r="80" spans="1:10" x14ac:dyDescent="0.3">
      <c r="A80" s="10">
        <v>45045</v>
      </c>
      <c r="B80" s="15">
        <v>170</v>
      </c>
      <c r="C80" t="s">
        <v>18</v>
      </c>
      <c r="D80" s="35">
        <v>0</v>
      </c>
      <c r="E80" s="36">
        <v>0</v>
      </c>
      <c r="F80" s="37">
        <v>0.17</v>
      </c>
      <c r="G80" s="37">
        <v>0</v>
      </c>
    </row>
    <row r="81" spans="1:8" s="21" customFormat="1" x14ac:dyDescent="0.3">
      <c r="A81" s="19"/>
      <c r="B81" s="20"/>
      <c r="D81" s="33">
        <f>SUM(D79:D80)</f>
        <v>0</v>
      </c>
      <c r="E81" s="27">
        <f>SUM(E79:E80)</f>
        <v>0</v>
      </c>
      <c r="F81" s="18">
        <f>SUM(F79:F80)</f>
        <v>1.04</v>
      </c>
      <c r="G81" s="18">
        <f>SUM(G79:G80)</f>
        <v>0</v>
      </c>
    </row>
    <row r="83" spans="1:8" x14ac:dyDescent="0.3">
      <c r="A83" s="10">
        <v>45083</v>
      </c>
      <c r="B83" s="15">
        <v>164</v>
      </c>
      <c r="C83" t="s">
        <v>12</v>
      </c>
      <c r="D83" s="34">
        <v>81.400000000000006</v>
      </c>
      <c r="E83" s="25">
        <f>D83-F83-G83</f>
        <v>67.27000000000001</v>
      </c>
      <c r="F83" s="9">
        <v>14.13</v>
      </c>
      <c r="G83" s="9">
        <v>0</v>
      </c>
    </row>
    <row r="84" spans="1:8" x14ac:dyDescent="0.3">
      <c r="A84" s="10">
        <v>45177</v>
      </c>
      <c r="B84" s="15">
        <v>168</v>
      </c>
      <c r="C84" t="s">
        <v>45</v>
      </c>
      <c r="D84" s="35">
        <v>50.5</v>
      </c>
      <c r="E84" s="36">
        <v>50.5</v>
      </c>
      <c r="F84" s="37">
        <v>0</v>
      </c>
      <c r="G84" s="37">
        <v>0</v>
      </c>
    </row>
    <row r="85" spans="1:8" s="21" customFormat="1" x14ac:dyDescent="0.3">
      <c r="A85" s="19"/>
      <c r="B85" s="20"/>
      <c r="D85" s="33">
        <f>SUM(D82:D84)</f>
        <v>131.9</v>
      </c>
      <c r="E85" s="27">
        <f>SUM(E82:E84)</f>
        <v>117.77000000000001</v>
      </c>
      <c r="F85" s="18">
        <f>SUM(F82:F84)</f>
        <v>14.13</v>
      </c>
      <c r="G85" s="18">
        <f>SUM(G82:G84)</f>
        <v>0</v>
      </c>
    </row>
    <row r="87" spans="1:8" s="32" customFormat="1" x14ac:dyDescent="0.3">
      <c r="A87" s="30"/>
      <c r="B87" s="31"/>
      <c r="C87" s="32" t="s">
        <v>11</v>
      </c>
      <c r="D87" s="41">
        <f>D81+D85</f>
        <v>131.9</v>
      </c>
      <c r="E87" s="41">
        <f>E81+E85</f>
        <v>117.77000000000001</v>
      </c>
      <c r="F87" s="22" t="e">
        <f>#REF!+#REF!+F81+F85+#REF!+#REF!</f>
        <v>#REF!</v>
      </c>
      <c r="G87" s="22" t="e">
        <f>#REF!+#REF!+G81+G85+#REF!+#REF!</f>
        <v>#REF!</v>
      </c>
    </row>
    <row r="88" spans="1:8" s="21" customFormat="1" x14ac:dyDescent="0.3">
      <c r="A88" s="10">
        <v>44943</v>
      </c>
      <c r="B88" s="15">
        <v>140</v>
      </c>
      <c r="C88" t="s">
        <v>28</v>
      </c>
      <c r="D88" s="34">
        <v>190.27</v>
      </c>
      <c r="E88" s="25">
        <f>D88-F88-G88</f>
        <v>190.27</v>
      </c>
      <c r="F88" s="9">
        <v>0</v>
      </c>
      <c r="G88" s="9">
        <v>0</v>
      </c>
      <c r="H88" s="21" t="s">
        <v>3</v>
      </c>
    </row>
    <row r="89" spans="1:8" s="21" customFormat="1" x14ac:dyDescent="0.3">
      <c r="A89" s="10">
        <v>44951</v>
      </c>
      <c r="B89" s="15">
        <v>142</v>
      </c>
      <c r="C89" t="s">
        <v>30</v>
      </c>
      <c r="D89" s="35">
        <v>61.74</v>
      </c>
      <c r="E89" s="36">
        <f>D89-F89-G89</f>
        <v>61.74</v>
      </c>
      <c r="F89" s="37">
        <v>0</v>
      </c>
      <c r="G89" s="37">
        <v>0</v>
      </c>
      <c r="H89" s="21" t="s">
        <v>3</v>
      </c>
    </row>
    <row r="90" spans="1:8" s="21" customFormat="1" x14ac:dyDescent="0.3">
      <c r="A90" s="10"/>
      <c r="B90" s="15"/>
      <c r="C90"/>
      <c r="D90" s="41">
        <f>SUM(D88:D89)</f>
        <v>252.01000000000002</v>
      </c>
      <c r="E90" s="42">
        <f t="shared" ref="E90:G90" si="1">SUM(E88:E89)</f>
        <v>252.01000000000002</v>
      </c>
      <c r="F90" s="22">
        <f t="shared" si="1"/>
        <v>0</v>
      </c>
      <c r="G90" s="22">
        <f t="shared" si="1"/>
        <v>0</v>
      </c>
    </row>
    <row r="91" spans="1:8" s="21" customFormat="1" x14ac:dyDescent="0.3">
      <c r="A91" s="19"/>
      <c r="B91" s="20"/>
      <c r="C91" s="21" t="s">
        <v>15</v>
      </c>
      <c r="D91" s="33">
        <f>D90+D87+D77</f>
        <v>26708.780000000002</v>
      </c>
      <c r="E91" s="33">
        <f>E90+E87+E77</f>
        <v>23675.649999999998</v>
      </c>
      <c r="F91" s="18" t="e">
        <f>#REF!+F77+F87+F90</f>
        <v>#REF!</v>
      </c>
      <c r="G91" s="18" t="e">
        <f>#REF!+G77+G87+G90</f>
        <v>#REF!</v>
      </c>
    </row>
    <row r="92" spans="1:8" s="21" customFormat="1" x14ac:dyDescent="0.3">
      <c r="A92" s="19"/>
      <c r="B92" s="20"/>
      <c r="D92" s="33"/>
      <c r="E92" s="27"/>
      <c r="F92" s="18"/>
      <c r="G92" s="18"/>
    </row>
    <row r="96" spans="1:8" x14ac:dyDescent="0.3">
      <c r="E96" s="25" t="s">
        <v>3</v>
      </c>
    </row>
    <row r="102" spans="9:9" x14ac:dyDescent="0.3">
      <c r="I102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4C58-6FA3-4DE4-AEB2-713D2E54028F}">
  <dimension ref="A1:E35"/>
  <sheetViews>
    <sheetView tabSelected="1" topLeftCell="A10" workbookViewId="0">
      <selection activeCell="H28" sqref="H28"/>
    </sheetView>
  </sheetViews>
  <sheetFormatPr defaultRowHeight="14.4" x14ac:dyDescent="0.3"/>
  <cols>
    <col min="1" max="1" width="21.33203125" customWidth="1"/>
    <col min="2" max="2" width="16.77734375" style="43" customWidth="1"/>
    <col min="3" max="3" width="28.77734375" customWidth="1"/>
    <col min="4" max="4" width="10.77734375" style="2" customWidth="1"/>
  </cols>
  <sheetData>
    <row r="1" spans="1:5" x14ac:dyDescent="0.3">
      <c r="A1" s="21" t="s">
        <v>99</v>
      </c>
    </row>
    <row r="2" spans="1:5" x14ac:dyDescent="0.3">
      <c r="B2" s="45" t="s">
        <v>3</v>
      </c>
    </row>
    <row r="4" spans="1:5" x14ac:dyDescent="0.3">
      <c r="A4" s="5" t="s">
        <v>7</v>
      </c>
      <c r="C4" s="5" t="s">
        <v>91</v>
      </c>
    </row>
    <row r="5" spans="1:5" x14ac:dyDescent="0.3">
      <c r="A5" s="1" t="s">
        <v>1</v>
      </c>
      <c r="B5" s="44" t="s">
        <v>90</v>
      </c>
      <c r="C5" s="1" t="s">
        <v>1</v>
      </c>
      <c r="D5" s="3" t="s">
        <v>90</v>
      </c>
      <c r="E5" s="1"/>
    </row>
    <row r="6" spans="1:5" x14ac:dyDescent="0.3">
      <c r="A6" s="1"/>
      <c r="B6" s="44"/>
      <c r="C6" s="1"/>
      <c r="D6" s="3"/>
      <c r="E6" s="1"/>
    </row>
    <row r="7" spans="1:5" x14ac:dyDescent="0.3">
      <c r="A7" t="s">
        <v>92</v>
      </c>
      <c r="B7" s="43">
        <v>1210</v>
      </c>
      <c r="C7" t="s">
        <v>2</v>
      </c>
      <c r="D7" s="2">
        <v>158.02000000000001</v>
      </c>
    </row>
    <row r="8" spans="1:5" x14ac:dyDescent="0.3">
      <c r="A8" t="s">
        <v>93</v>
      </c>
      <c r="B8" s="43">
        <v>12375</v>
      </c>
      <c r="C8" t="s">
        <v>18</v>
      </c>
      <c r="D8" s="2">
        <v>143</v>
      </c>
    </row>
    <row r="9" spans="1:5" x14ac:dyDescent="0.3">
      <c r="A9" t="s">
        <v>4</v>
      </c>
      <c r="B9" s="43">
        <v>135.5</v>
      </c>
      <c r="C9" t="s">
        <v>95</v>
      </c>
      <c r="D9" s="2">
        <v>3031.8</v>
      </c>
    </row>
    <row r="10" spans="1:5" x14ac:dyDescent="0.3">
      <c r="A10" t="s">
        <v>101</v>
      </c>
      <c r="B10" s="43">
        <v>3171</v>
      </c>
      <c r="C10" t="s">
        <v>96</v>
      </c>
      <c r="D10" s="2">
        <v>5885.49</v>
      </c>
    </row>
    <row r="11" spans="1:5" x14ac:dyDescent="0.3">
      <c r="A11" t="s">
        <v>102</v>
      </c>
      <c r="B11" s="43">
        <v>133.49</v>
      </c>
      <c r="C11" t="s">
        <v>97</v>
      </c>
      <c r="D11" s="2">
        <v>278.61</v>
      </c>
    </row>
    <row r="12" spans="1:5" x14ac:dyDescent="0.3">
      <c r="A12" t="s">
        <v>104</v>
      </c>
      <c r="B12" s="43">
        <v>26.32</v>
      </c>
      <c r="C12" t="s">
        <v>98</v>
      </c>
      <c r="D12" s="2">
        <v>2276.5500000000002</v>
      </c>
    </row>
    <row r="13" spans="1:5" x14ac:dyDescent="0.3">
      <c r="B13" s="45" t="s">
        <v>3</v>
      </c>
      <c r="C13" t="s">
        <v>94</v>
      </c>
      <c r="D13" s="2">
        <v>246</v>
      </c>
    </row>
    <row r="14" spans="1:5" x14ac:dyDescent="0.3">
      <c r="B14" s="45"/>
      <c r="C14" t="s">
        <v>104</v>
      </c>
      <c r="D14" s="2">
        <v>26.32</v>
      </c>
    </row>
    <row r="15" spans="1:5" s="5" customFormat="1" x14ac:dyDescent="0.3">
      <c r="A15" s="5" t="s">
        <v>5</v>
      </c>
      <c r="B15" s="46">
        <f>SUM(B7:B13)</f>
        <v>17051.310000000001</v>
      </c>
      <c r="C15" s="5" t="s">
        <v>100</v>
      </c>
      <c r="D15" s="4">
        <f>SUM(D7:D14)</f>
        <v>12045.79</v>
      </c>
    </row>
    <row r="17" spans="1:4" x14ac:dyDescent="0.3">
      <c r="A17" t="s">
        <v>103</v>
      </c>
      <c r="B17" s="43">
        <f>B15-D15</f>
        <v>5005.5200000000004</v>
      </c>
    </row>
    <row r="20" spans="1:4" x14ac:dyDescent="0.3">
      <c r="A20" s="21" t="s">
        <v>105</v>
      </c>
    </row>
    <row r="21" spans="1:4" x14ac:dyDescent="0.3">
      <c r="B21" s="45" t="s">
        <v>3</v>
      </c>
    </row>
    <row r="23" spans="1:4" x14ac:dyDescent="0.3">
      <c r="A23" s="5" t="s">
        <v>7</v>
      </c>
      <c r="C23" s="5" t="s">
        <v>91</v>
      </c>
    </row>
    <row r="24" spans="1:4" x14ac:dyDescent="0.3">
      <c r="A24" s="1" t="s">
        <v>1</v>
      </c>
      <c r="B24" s="44" t="s">
        <v>90</v>
      </c>
      <c r="C24" s="1" t="s">
        <v>1</v>
      </c>
      <c r="D24" s="3" t="s">
        <v>90</v>
      </c>
    </row>
    <row r="25" spans="1:4" x14ac:dyDescent="0.3">
      <c r="A25" s="1"/>
      <c r="B25" s="44"/>
      <c r="C25" s="1"/>
      <c r="D25" s="3"/>
    </row>
    <row r="26" spans="1:4" x14ac:dyDescent="0.3">
      <c r="A26" t="s">
        <v>92</v>
      </c>
      <c r="B26" s="43">
        <v>0</v>
      </c>
      <c r="C26" t="s">
        <v>2</v>
      </c>
      <c r="D26" s="2">
        <v>100</v>
      </c>
    </row>
    <row r="27" spans="1:4" x14ac:dyDescent="0.3">
      <c r="A27" t="s">
        <v>93</v>
      </c>
      <c r="B27" s="43">
        <v>0</v>
      </c>
      <c r="C27" t="s">
        <v>18</v>
      </c>
      <c r="D27" s="2">
        <v>175</v>
      </c>
    </row>
    <row r="28" spans="1:4" x14ac:dyDescent="0.3">
      <c r="A28" t="s">
        <v>4</v>
      </c>
      <c r="B28" s="43">
        <v>0</v>
      </c>
      <c r="C28" t="s">
        <v>95</v>
      </c>
      <c r="D28" s="2">
        <v>0</v>
      </c>
    </row>
    <row r="29" spans="1:4" x14ac:dyDescent="0.3">
      <c r="A29" t="s">
        <v>101</v>
      </c>
      <c r="B29" s="43">
        <v>0</v>
      </c>
      <c r="C29" t="s">
        <v>96</v>
      </c>
      <c r="D29" s="2">
        <v>3000</v>
      </c>
    </row>
    <row r="30" spans="1:4" x14ac:dyDescent="0.3">
      <c r="A30" t="s">
        <v>102</v>
      </c>
      <c r="B30" s="43">
        <v>5005.5200000000004</v>
      </c>
      <c r="C30" t="s">
        <v>97</v>
      </c>
      <c r="D30" s="2">
        <v>150</v>
      </c>
    </row>
    <row r="31" spans="1:4" x14ac:dyDescent="0.3">
      <c r="B31" s="45" t="s">
        <v>3</v>
      </c>
      <c r="C31" t="s">
        <v>106</v>
      </c>
      <c r="D31" s="2">
        <v>500</v>
      </c>
    </row>
    <row r="32" spans="1:4" x14ac:dyDescent="0.3">
      <c r="B32" s="45"/>
      <c r="C32" t="s">
        <v>3</v>
      </c>
      <c r="D32" s="2" t="s">
        <v>3</v>
      </c>
    </row>
    <row r="33" spans="1:4" x14ac:dyDescent="0.3">
      <c r="A33" s="5" t="s">
        <v>5</v>
      </c>
      <c r="B33" s="46">
        <f>SUM(B26:B31)</f>
        <v>5005.5200000000004</v>
      </c>
      <c r="C33" s="5" t="s">
        <v>100</v>
      </c>
      <c r="D33" s="4">
        <f>SUM(D26:D32)</f>
        <v>3925</v>
      </c>
    </row>
    <row r="35" spans="1:4" x14ac:dyDescent="0.3">
      <c r="A35" t="s">
        <v>103</v>
      </c>
      <c r="B35" s="43">
        <f>B33-D33</f>
        <v>1080.5200000000004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Kosten Aeolus in 2023 (2)</vt:lpstr>
      <vt:lpstr>Balans 2024</vt:lpstr>
      <vt:lpstr>'Kosten Aeolus in 2023 (2)'!Afdruktitels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Beer Boneschansker</cp:lastModifiedBy>
  <cp:lastPrinted>2022-10-05T12:45:47Z</cp:lastPrinted>
  <dcterms:created xsi:type="dcterms:W3CDTF">2021-12-23T15:39:15Z</dcterms:created>
  <dcterms:modified xsi:type="dcterms:W3CDTF">2025-06-20T08:54:19Z</dcterms:modified>
</cp:coreProperties>
</file>